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 refMode="R1C1"/>
</workbook>
</file>

<file path=xl/comments1.xml><?xml version="1.0" encoding="utf-8"?>
<comments xmlns="http://schemas.openxmlformats.org/spreadsheetml/2006/main">
  <authors>
    <author>G_Alex</author>
    <author>Andrey</author>
    <author>&lt;&gt;</author>
    <author>Сергей</author>
    <author>Волченков Сергей</author>
    <author>user02</author>
  </authors>
  <commentList>
    <comment ref="D8" authorId="0">
      <text>
        <r>
          <rPr>
            <b/>
            <sz val="10"/>
            <rFont val="Tahoma"/>
            <family val="0"/>
          </rPr>
          <t xml:space="preserve"> на &lt;Наименование локальной сметы&gt;,&lt;Наименование объекта&gt;</t>
        </r>
      </text>
    </comment>
    <comment ref="D5" authorId="0">
      <text>
        <r>
          <rPr>
            <sz val="10"/>
            <rFont val="Tahoma"/>
            <family val="0"/>
          </rPr>
          <t xml:space="preserve"> &lt;Наименование стройки&gt;
</t>
        </r>
      </text>
    </comment>
    <comment ref="D11" authorId="1">
      <text>
        <r>
          <rPr>
            <b/>
            <sz val="8"/>
            <rFont val="Tahoma"/>
            <family val="0"/>
          </rPr>
          <t xml:space="preserve"> &lt;Основание&gt;</t>
        </r>
      </text>
    </comment>
    <comment ref="A18" authorId="0">
      <text>
        <r>
          <rPr>
            <sz val="10"/>
            <rFont val="Tahoma"/>
            <family val="0"/>
          </rPr>
          <t xml:space="preserve"> &lt;Номер позиции по смете&gt;
</t>
        </r>
      </text>
    </comment>
    <comment ref="B18" authorId="0">
      <text>
        <r>
          <rPr>
            <sz val="10"/>
            <rFont val="Tahoma"/>
            <family val="2"/>
          </rPr>
          <t xml:space="preserve"> &lt;Обоснование (код) позиции</t>
        </r>
        <r>
          <rPr>
            <b/>
            <sz val="10"/>
            <rFont val="Tahoma"/>
            <family val="0"/>
          </rPr>
          <t xml:space="preserve">&gt;
</t>
        </r>
        <r>
          <rPr>
            <b/>
            <sz val="10"/>
            <rFont val="Tahoma"/>
            <family val="2"/>
          </rPr>
          <t>&lt;Примечание&gt;</t>
        </r>
      </text>
    </comment>
    <comment ref="C18" authorId="0">
      <text>
        <r>
          <rPr>
            <sz val="10"/>
            <rFont val="Tahoma"/>
            <family val="2"/>
          </rPr>
          <t xml:space="preserve"> &lt;Наименование (текстовая часть) расценки&gt;
______________
&lt;Обоснование коэффициентов&gt;
______________
&lt;Формула расчета стоимости единицы&gt;          &lt;К-ты к итогам при их применении в позиции (баз. цены)&gt;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</t>
        </r>
      </text>
    </comment>
    <comment ref="D18" authorId="0">
      <text>
        <r>
          <rPr>
            <sz val="10"/>
            <rFont val="Tahoma"/>
            <family val="2"/>
          </rPr>
          <t xml:space="preserve"> &lt;Ед. измерения по расценке&gt;</t>
        </r>
        <r>
          <rPr>
            <sz val="10"/>
            <rFont val="Tahoma"/>
            <family val="0"/>
          </rPr>
          <t xml:space="preserve">
</t>
        </r>
      </text>
    </comment>
    <comment ref="E18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</t>
        </r>
        <r>
          <rPr>
            <sz val="10"/>
            <rFont val="Tahoma"/>
            <family val="0"/>
          </rPr>
          <t xml:space="preserve">
</t>
        </r>
      </text>
    </comment>
    <comment ref="A36" authorId="2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I18" authorId="0">
      <text>
        <r>
          <rPr>
            <sz val="10"/>
            <rFont val="Tahoma"/>
            <family val="2"/>
          </rPr>
          <t xml:space="preserve"> &lt;ИТОГО ПЗ по позиции для БИМ&gt;
_____
&lt;ИТОГО ОЗП по позиции для БИМ&gt;</t>
        </r>
      </text>
    </comment>
    <comment ref="J18" authorId="0">
      <text>
        <r>
          <rPr>
            <sz val="10"/>
            <rFont val="Tahoma"/>
            <family val="2"/>
          </rPr>
          <t xml:space="preserve"> &lt;ИТОГО ЭММ по позиции для БИМ&gt;
_____
&lt;ИТОГО ЗПМ по позиции для БИМ&gt;</t>
        </r>
        <r>
          <rPr>
            <sz val="10"/>
            <rFont val="Tahoma"/>
            <family val="0"/>
          </rPr>
          <t xml:space="preserve">
</t>
        </r>
      </text>
    </comment>
    <comment ref="L18" authorId="0">
      <text>
        <r>
          <rPr>
            <sz val="10"/>
            <rFont val="Tahoma"/>
            <family val="2"/>
          </rPr>
          <t xml:space="preserve"> =&lt;ИТОГО ОЗП по позиции для БИМ&gt;+&lt;ИТОГО ЗПМ по позиции для БИМ&gt;</t>
        </r>
      </text>
    </comment>
    <comment ref="M18" authorId="0">
      <text>
        <r>
          <rPr>
            <sz val="8"/>
            <rFont val="Tahoma"/>
            <family val="2"/>
          </rPr>
          <t xml:space="preserve">  &lt;Нормы НР 2001г. по позиции&gt;%, К=&lt;К-ты к НР по позиции при расчете в базисных ценах&gt;
____
&lt;Нормы СП 2001г. по позиции&gt;%, К=&lt;К-ты к СП по позиции при расчете в базисных ценах&gt;</t>
        </r>
      </text>
    </comment>
    <comment ref="O18" authorId="0">
      <text>
        <r>
          <rPr>
            <b/>
            <sz val="8"/>
            <rFont val="Tahoma"/>
            <family val="2"/>
          </rPr>
          <t xml:space="preserve"> =&lt;ИТОГО ПЗ по позиции для БИМ&gt;+&lt;Сумма НР по позиции для БИМ&gt;+&lt;Сумма СП по позиции для БИМ&gt;</t>
        </r>
      </text>
    </comment>
    <comment ref="P18" authorId="0">
      <text>
        <r>
          <rPr>
            <sz val="10"/>
            <rFont val="Tahoma"/>
            <family val="2"/>
          </rPr>
          <t xml:space="preserve"> &lt;Индекс к позиции&gt;</t>
        </r>
      </text>
    </comment>
    <comment ref="Q18" authorId="0">
      <text>
        <r>
          <rPr>
            <sz val="8"/>
            <rFont val="Tahoma"/>
            <family val="2"/>
          </rPr>
          <t xml:space="preserve"> =(&lt;ИТОГО ПЗ по позиции для БИМ&gt;+&lt;Сумма НР по позиции для БИМ&gt;+&lt;Сумма СП по позиции для БИМ&gt;)*&lt;Индекс к СМР&gt;</t>
        </r>
      </text>
    </comment>
    <comment ref="C2" authorId="3">
      <text>
        <r>
          <rPr>
            <sz val="8"/>
            <rFont val="Tahoma"/>
            <family val="0"/>
          </rPr>
          <t xml:space="preserve">   /&lt;Заказчик&gt;/</t>
        </r>
      </text>
    </comment>
    <comment ref="L2" authorId="3">
      <text>
        <r>
          <rPr>
            <sz val="8"/>
            <rFont val="Tahoma"/>
            <family val="0"/>
          </rPr>
          <t xml:space="preserve">  /&lt;Подрядчик&gt;/</t>
        </r>
      </text>
    </comment>
    <comment ref="H18" authorId="4">
      <text>
        <r>
          <rPr>
            <b/>
            <sz val="8"/>
            <rFont val="Tahoma"/>
            <family val="0"/>
          </rPr>
          <t xml:space="preserve"> &lt;МАТ по позиции на единицу в базисных ценах с учетом всех к-тов&gt;</t>
        </r>
      </text>
    </comment>
    <comment ref="K18" authorId="4">
      <text>
        <r>
          <rPr>
            <b/>
            <sz val="8"/>
            <rFont val="Tahoma"/>
            <family val="0"/>
          </rPr>
          <t xml:space="preserve"> &lt;ИТОГО МАТ по позиции для БИМ&gt;</t>
        </r>
      </text>
    </comment>
    <comment ref="N18" authorId="5">
      <text>
        <r>
          <rPr>
            <b/>
            <sz val="8"/>
            <rFont val="Tahoma"/>
            <family val="0"/>
          </rPr>
          <t xml:space="preserve">  &lt;Сумма НР по позиции для БИМ&gt;
_____
&lt;Сумма СП по позиции для БИМ&gt;</t>
        </r>
      </text>
    </comment>
    <comment ref="F18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_____
&lt;ОЗП по позиции на единицу в базисных ценах с учетом всех к-тов&gt;</t>
        </r>
      </text>
    </comment>
    <comment ref="G18" authorId="0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 </t>
        </r>
        <r>
          <rPr>
            <sz val="10"/>
            <rFont val="Tahoma"/>
            <family val="0"/>
          </rPr>
          <t xml:space="preserve">
</t>
        </r>
      </text>
    </comment>
    <comment ref="D12" authorId="1">
      <text>
        <r>
          <rPr>
            <b/>
            <sz val="8"/>
            <rFont val="Tahoma"/>
            <family val="0"/>
          </rPr>
          <t xml:space="preserve"> &lt;Итого по расчету&gt; руб.</t>
        </r>
      </text>
    </comment>
  </commentList>
</comments>
</file>

<file path=xl/sharedStrings.xml><?xml version="1.0" encoding="utf-8"?>
<sst xmlns="http://schemas.openxmlformats.org/spreadsheetml/2006/main" count="81" uniqueCount="74">
  <si>
    <t>ЛОКАЛЬНЫЙ  СМЕТНЫЙ  РАСЧЕТ</t>
  </si>
  <si>
    <t>(наименование работ и затрат, наименование объекта)</t>
  </si>
  <si>
    <t>№ пп</t>
  </si>
  <si>
    <t>Обоснование</t>
  </si>
  <si>
    <t>Наименование</t>
  </si>
  <si>
    <t>Ед. изм.</t>
  </si>
  <si>
    <t>Кол.</t>
  </si>
  <si>
    <t>ФОТ</t>
  </si>
  <si>
    <t>Всего</t>
  </si>
  <si>
    <t>(наименование стройки)</t>
  </si>
  <si>
    <t>в т.ч. оплата труда</t>
  </si>
  <si>
    <t>оплата труда</t>
  </si>
  <si>
    <t>Экспл. маш.</t>
  </si>
  <si>
    <t>Стоимость единицы в базисных ценах</t>
  </si>
  <si>
    <t>Общая стоимость в базисных ценах</t>
  </si>
  <si>
    <t>Стоимость СМР в текущих ценах</t>
  </si>
  <si>
    <t>Индекс к стоимости СМР, Обоснование  индекса</t>
  </si>
  <si>
    <t>Сметная стоимость</t>
  </si>
  <si>
    <t>Норматив-ные показа-тели     (2001 г.) в % от  ФОТ  Ннр / Нсп</t>
  </si>
  <si>
    <t>Стоим СМР в ценах 2001г. с накладными и сметной прибылью</t>
  </si>
  <si>
    <t>Материалы</t>
  </si>
  <si>
    <t>Сумма Накладных расходов и Сметной прибыли</t>
  </si>
  <si>
    <t>453451.63 руб.</t>
  </si>
  <si>
    <t>Составил:______________</t>
  </si>
  <si>
    <t>ТЕР27-03-001-03</t>
  </si>
  <si>
    <t xml:space="preserve">Исправление профиля оснований гравийных с добавлением нового материала           </t>
  </si>
  <si>
    <t>1000 м2</t>
  </si>
  <si>
    <t>13423,77
_____
398,3</t>
  </si>
  <si>
    <t>2469,96
_____
398,44</t>
  </si>
  <si>
    <t>66767,14
_____
6194,37</t>
  </si>
  <si>
    <t>23807,95
_____
6196,53</t>
  </si>
  <si>
    <t>142%, К=0,94
____
95</t>
  </si>
  <si>
    <t>16539,37
_____
11771,36</t>
  </si>
  <si>
    <t>ТЕР27-04-003-01</t>
  </si>
  <si>
    <t xml:space="preserve">Устройство оснований и покрытий из песчано-гравийных смесей однослойных толщиной 12 см           </t>
  </si>
  <si>
    <t>3638,48
_____
545,64</t>
  </si>
  <si>
    <t>2864,98
_____
459,65</t>
  </si>
  <si>
    <t>32228,95
_____
5657,20</t>
  </si>
  <si>
    <t>26042,67
_____
4765,64</t>
  </si>
  <si>
    <t>13912,41
_____
9901,7</t>
  </si>
  <si>
    <t>СЦМ-408-0200</t>
  </si>
  <si>
    <t xml:space="preserve">Смесь песчано-гравийная природная      (1800 х 0,12 х 1,22)           </t>
  </si>
  <si>
    <t>м3</t>
  </si>
  <si>
    <t>СЦМ-408-0200
Смесь песчано-гравийная природная МАТ=5.288</t>
  </si>
  <si>
    <t>ТЕР22-01-011-13</t>
  </si>
  <si>
    <t xml:space="preserve">Укладка стальных водопроводных труб  диаметром 700 мм           </t>
  </si>
  <si>
    <t>1 км</t>
  </si>
  <si>
    <t>2032130,99
_____
19227,45</t>
  </si>
  <si>
    <t>57928,12
_____
7578,52</t>
  </si>
  <si>
    <t>65007,47
_____
1329,00</t>
  </si>
  <si>
    <t>2683,23
_____
523,83</t>
  </si>
  <si>
    <t>130%, К=0,94
____
89</t>
  </si>
  <si>
    <t>2264,16
_____
1649,02</t>
  </si>
  <si>
    <t>Итого прямые затраты по разделу в текущих ценах</t>
  </si>
  <si>
    <t>Накладные расходы</t>
  </si>
  <si>
    <t>Сметная прибыль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</si>
  <si>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</si>
  <si>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</si>
  <si>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</si>
  <si>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</si>
  <si>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</si>
  <si>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</si>
  <si>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</si>
  <si>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</si>
  <si>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23.14. Устройство оснований и покрытий: из песчано-гравийной смеси ОЗП=5,76; ЭМ=5,05; ЗПМ=5,76; МАТ=1,29</t>
  </si>
  <si>
    <t>18.3. Укладка водопроводных труб: стальных ОЗП=5,76; ЭМ=3,86; ЗПМ=5,76; МАТ=2,6</t>
  </si>
  <si>
    <t xml:space="preserve">  Итого по смете</t>
  </si>
  <si>
    <t>23.12. Устройство подстилающ.и выравнивающ. слоев оснований: из песчано-гравийной смеси ОЗП=5,76; ЭМ=3,57; ЗПМ=5,76; МАТ=1,29</t>
  </si>
  <si>
    <t>с. Тахтамышево</t>
  </si>
  <si>
    <t>Составлен в базисных и текущих ценах по состоянию на   3 квартал    2007 г.</t>
  </si>
  <si>
    <t>_______________/ Подглазов В.А./</t>
  </si>
  <si>
    <t>"30"октября 2007 г.</t>
  </si>
  <si>
    <t>Утверждаю Глава Заречного сельского поселения</t>
  </si>
  <si>
    <t>на ремонт дороги до свалки с. Тахтамышево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</si>
</sst>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2" fillId="0" borderId="1">
      <alignment horizontal="center"/>
      <protection/>
    </xf>
    <xf numFmtId="0" fontId="2" fillId="0" borderId="0">
      <alignment vertical="top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0" fontId="8" fillId="0" borderId="1" xfId="27" applyFo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2" xfId="29" applyFont="1" applyBorder="1" applyAlignment="1">
      <alignment horizontal="center" vertical="center" wrapText="1"/>
      <protection/>
    </xf>
    <xf numFmtId="0" fontId="8" fillId="0" borderId="1" xfId="29" applyFont="1" applyBorder="1" applyAlignment="1">
      <alignment horizontal="center" vertical="center" wrapText="1"/>
      <protection/>
    </xf>
    <xf numFmtId="0" fontId="8" fillId="0" borderId="3" xfId="29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36" applyFont="1" applyBorder="1">
      <alignment horizontal="center"/>
      <protection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36" applyFont="1" applyBorder="1" applyAlignment="1">
      <alignment horizontal="center"/>
      <protection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36" applyFont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22" applyFont="1" applyAlignment="1">
      <alignment horizontal="right" vertical="top"/>
      <protection/>
    </xf>
    <xf numFmtId="0" fontId="8" fillId="0" borderId="1" xfId="27" applyNumberFormat="1" applyFont="1" applyAlignment="1">
      <alignment horizontal="center" wrapText="1"/>
    </xf>
    <xf numFmtId="0" fontId="8" fillId="0" borderId="1" xfId="27" applyNumberFormat="1" applyFont="1" applyAlignment="1">
      <alignment horizontal="center" vertical="center" wrapText="1"/>
    </xf>
    <xf numFmtId="0" fontId="8" fillId="0" borderId="0" xfId="27" applyFont="1" applyBorder="1">
      <alignment horizontal="center"/>
    </xf>
    <xf numFmtId="0" fontId="8" fillId="0" borderId="0" xfId="22" applyFont="1">
      <alignment horizontal="right" vertical="top" wrapText="1"/>
      <protection/>
    </xf>
    <xf numFmtId="0" fontId="8" fillId="0" borderId="0" xfId="39" applyFont="1">
      <alignment horizontal="left" vertical="top"/>
      <protection/>
    </xf>
    <xf numFmtId="0" fontId="8" fillId="0" borderId="1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0" fontId="2" fillId="0" borderId="0" xfId="25">
      <alignment/>
      <protection/>
    </xf>
    <xf numFmtId="0" fontId="8" fillId="0" borderId="1" xfId="22" applyFont="1" applyBorder="1">
      <alignment horizontal="right" vertical="top" wrapText="1"/>
      <protection/>
    </xf>
    <xf numFmtId="0" fontId="8" fillId="0" borderId="1" xfId="2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/>
    </xf>
    <xf numFmtId="0" fontId="10" fillId="0" borderId="1" xfId="22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29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29" applyFont="1" applyBorder="1" applyAlignment="1">
      <alignment horizontal="center" vertical="center" wrapText="1"/>
      <protection/>
    </xf>
    <xf numFmtId="0" fontId="8" fillId="0" borderId="4" xfId="29" applyFont="1" applyBorder="1" applyAlignment="1">
      <alignment horizontal="center" vertical="center" wrapText="1"/>
      <protection/>
    </xf>
    <xf numFmtId="0" fontId="8" fillId="0" borderId="5" xfId="2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8" xfId="36" applyFont="1" applyBorder="1" applyAlignment="1">
      <alignment horizontal="center" wrapText="1"/>
      <protection/>
    </xf>
  </cellXfs>
  <cellStyles count="27">
    <cellStyle name="Normal" xfId="0"/>
    <cellStyle name="Акт" xfId="15"/>
    <cellStyle name="АктМТСН" xfId="16"/>
    <cellStyle name="ВедРесурсов" xfId="17"/>
    <cellStyle name="ВедРесурсовАкт" xfId="18"/>
    <cellStyle name="Hyperlink" xfId="19"/>
    <cellStyle name="Currency" xfId="20"/>
    <cellStyle name="Currency [0]" xfId="21"/>
    <cellStyle name="Итоги" xfId="22"/>
    <cellStyle name="ИтогоАктБазЦ" xfId="23"/>
    <cellStyle name="ИтогоАктТекЦ" xfId="24"/>
    <cellStyle name="ИтогоБазЦ" xfId="25"/>
    <cellStyle name="ИтогоТекЦ" xfId="26"/>
    <cellStyle name="ЛокСмета" xfId="27"/>
    <cellStyle name="ЛокСмМТСН" xfId="28"/>
    <cellStyle name="Обычный_Мои данные" xfId="29"/>
    <cellStyle name="Followed Hyperlink" xfId="30"/>
    <cellStyle name="Параметр" xfId="31"/>
    <cellStyle name="ПеременныеСметы" xfId="32"/>
    <cellStyle name="Percent" xfId="33"/>
    <cellStyle name="РесСмета" xfId="34"/>
    <cellStyle name="СводкаСтоимРаб" xfId="35"/>
    <cellStyle name="Титул" xfId="36"/>
    <cellStyle name="Comma" xfId="37"/>
    <cellStyle name="Comma [0]" xfId="38"/>
    <cellStyle name="Хвост" xfId="39"/>
    <cellStyle name="Экспертиза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SheetLayoutView="100" workbookViewId="0" topLeftCell="A1">
      <selection activeCell="E12" sqref="E12"/>
    </sheetView>
  </sheetViews>
  <sheetFormatPr defaultColWidth="9.00390625" defaultRowHeight="12.75"/>
  <cols>
    <col min="1" max="1" width="3.875" style="8" customWidth="1"/>
    <col min="2" max="2" width="8.625" style="11" customWidth="1"/>
    <col min="3" max="3" width="17.375" style="12" customWidth="1"/>
    <col min="4" max="4" width="5.875" style="8" customWidth="1"/>
    <col min="5" max="5" width="7.125" style="8" customWidth="1"/>
    <col min="6" max="6" width="10.625" style="8" customWidth="1"/>
    <col min="7" max="7" width="9.125" style="8" customWidth="1"/>
    <col min="8" max="8" width="8.125" style="8" customWidth="1"/>
    <col min="9" max="9" width="9.125" style="8" customWidth="1"/>
    <col min="10" max="10" width="9.625" style="8" customWidth="1"/>
    <col min="11" max="11" width="7.375" style="8" customWidth="1"/>
    <col min="12" max="12" width="8.375" style="8" customWidth="1"/>
    <col min="13" max="13" width="7.125" style="8" customWidth="1"/>
    <col min="14" max="14" width="9.00390625" style="8" customWidth="1"/>
    <col min="15" max="15" width="9.125" style="9" hidden="1" customWidth="1"/>
    <col min="16" max="16" width="12.625" style="9" customWidth="1"/>
    <col min="17" max="17" width="9.875" style="9" customWidth="1"/>
    <col min="18" max="16384" width="9.125" style="9" customWidth="1"/>
  </cols>
  <sheetData>
    <row r="1" spans="2:3" ht="12">
      <c r="B1" s="8"/>
      <c r="C1" s="8" t="s">
        <v>72</v>
      </c>
    </row>
    <row r="2" spans="2:12" ht="12">
      <c r="B2" s="8"/>
      <c r="C2" s="10" t="s">
        <v>70</v>
      </c>
      <c r="L2" s="10"/>
    </row>
    <row r="3" spans="2:3" ht="12">
      <c r="B3" s="8"/>
      <c r="C3" s="8" t="s">
        <v>71</v>
      </c>
    </row>
    <row r="4" spans="2:3" ht="12">
      <c r="B4" s="8"/>
      <c r="C4" s="8"/>
    </row>
    <row r="5" spans="1:13" ht="19.5" customHeight="1">
      <c r="A5" s="56"/>
      <c r="B5" s="56"/>
      <c r="C5" s="56"/>
      <c r="D5" s="57" t="s">
        <v>68</v>
      </c>
      <c r="E5" s="57"/>
      <c r="F5" s="57"/>
      <c r="G5" s="57"/>
      <c r="H5" s="57"/>
      <c r="I5" s="57"/>
      <c r="J5" s="57"/>
      <c r="K5" s="57"/>
      <c r="L5" s="14"/>
      <c r="M5" s="14"/>
    </row>
    <row r="6" spans="1:13" ht="15" customHeight="1">
      <c r="A6" s="13"/>
      <c r="B6" s="15"/>
      <c r="C6" s="16"/>
      <c r="D6" s="42" t="s">
        <v>9</v>
      </c>
      <c r="E6" s="42"/>
      <c r="F6" s="42"/>
      <c r="G6" s="42"/>
      <c r="H6" s="42"/>
      <c r="I6" s="42"/>
      <c r="J6" s="42"/>
      <c r="K6" s="42"/>
      <c r="L6" s="14"/>
      <c r="M6" s="14"/>
    </row>
    <row r="7" spans="1:14" ht="30" customHeight="1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">
      <c r="A8" s="2"/>
      <c r="C8" s="17"/>
      <c r="D8" s="57" t="s">
        <v>73</v>
      </c>
      <c r="E8" s="57"/>
      <c r="F8" s="57"/>
      <c r="G8" s="57"/>
      <c r="H8" s="57"/>
      <c r="I8" s="57"/>
      <c r="J8" s="57"/>
      <c r="K8" s="57"/>
      <c r="L8" s="18"/>
      <c r="M8" s="18"/>
      <c r="N8" s="18"/>
    </row>
    <row r="9" spans="1:14" ht="15" customHeight="1">
      <c r="A9" s="2"/>
      <c r="C9" s="19"/>
      <c r="D9" s="43" t="s">
        <v>1</v>
      </c>
      <c r="E9" s="43"/>
      <c r="F9" s="43"/>
      <c r="G9" s="43"/>
      <c r="H9" s="43"/>
      <c r="I9" s="43"/>
      <c r="J9" s="43"/>
      <c r="K9" s="43"/>
      <c r="L9" s="14"/>
      <c r="M9" s="14"/>
      <c r="N9" s="14"/>
    </row>
    <row r="10" spans="1:14" ht="12">
      <c r="A10" s="4"/>
      <c r="C10" s="16"/>
      <c r="D10" s="3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">
      <c r="A11" s="2"/>
      <c r="D11" s="20"/>
      <c r="E11" s="2"/>
      <c r="F11" s="14"/>
      <c r="G11" s="14"/>
      <c r="H11" s="14"/>
      <c r="I11" s="21"/>
      <c r="J11" s="21"/>
      <c r="K11" s="14"/>
      <c r="L11" s="14"/>
      <c r="M11" s="14"/>
      <c r="N11" s="14"/>
    </row>
    <row r="12" spans="1:14" ht="12.75">
      <c r="A12" s="2"/>
      <c r="C12" s="12" t="s">
        <v>17</v>
      </c>
      <c r="D12" s="31" t="s">
        <v>22</v>
      </c>
      <c r="E12" s="22"/>
      <c r="F12" s="22"/>
      <c r="G12" s="22"/>
      <c r="H12" s="22"/>
      <c r="I12" s="22"/>
      <c r="J12" s="21"/>
      <c r="K12" s="14"/>
      <c r="L12" s="14"/>
      <c r="M12" s="14"/>
      <c r="N12" s="14"/>
    </row>
    <row r="13" spans="1:14" ht="12">
      <c r="A13" s="2"/>
      <c r="C13" s="55" t="s">
        <v>69</v>
      </c>
      <c r="D13" s="55"/>
      <c r="E13" s="55"/>
      <c r="F13" s="55"/>
      <c r="G13" s="55"/>
      <c r="H13" s="55"/>
      <c r="I13" s="55"/>
      <c r="J13" s="55"/>
      <c r="K13" s="14"/>
      <c r="L13" s="14"/>
      <c r="M13" s="14"/>
      <c r="N13" s="14"/>
    </row>
    <row r="14" spans="1:14" ht="12">
      <c r="A14" s="2"/>
      <c r="C14" s="16"/>
      <c r="D14" s="3"/>
      <c r="E14" s="2"/>
      <c r="F14" s="14"/>
      <c r="G14" s="14"/>
      <c r="H14" s="14"/>
      <c r="I14" s="14"/>
      <c r="J14" s="14"/>
      <c r="K14" s="14"/>
      <c r="L14" s="14"/>
      <c r="M14" s="14"/>
      <c r="N14" s="14"/>
    </row>
    <row r="15" spans="1:17" ht="26.25" customHeight="1">
      <c r="A15" s="39" t="s">
        <v>2</v>
      </c>
      <c r="B15" s="39" t="s">
        <v>3</v>
      </c>
      <c r="C15" s="39" t="s">
        <v>4</v>
      </c>
      <c r="D15" s="39" t="s">
        <v>5</v>
      </c>
      <c r="E15" s="39" t="s">
        <v>6</v>
      </c>
      <c r="F15" s="48" t="s">
        <v>13</v>
      </c>
      <c r="G15" s="51"/>
      <c r="H15" s="50"/>
      <c r="I15" s="48" t="s">
        <v>14</v>
      </c>
      <c r="J15" s="49"/>
      <c r="K15" s="50"/>
      <c r="L15" s="39" t="s">
        <v>7</v>
      </c>
      <c r="M15" s="39" t="s">
        <v>18</v>
      </c>
      <c r="N15" s="39" t="s">
        <v>21</v>
      </c>
      <c r="O15" s="39" t="s">
        <v>19</v>
      </c>
      <c r="P15" s="39" t="s">
        <v>16</v>
      </c>
      <c r="Q15" s="39" t="s">
        <v>15</v>
      </c>
    </row>
    <row r="16" spans="1:17" ht="24">
      <c r="A16" s="46"/>
      <c r="B16" s="46"/>
      <c r="C16" s="40"/>
      <c r="D16" s="40"/>
      <c r="E16" s="46"/>
      <c r="F16" s="6" t="s">
        <v>8</v>
      </c>
      <c r="G16" s="6" t="s">
        <v>12</v>
      </c>
      <c r="H16" s="52" t="s">
        <v>20</v>
      </c>
      <c r="I16" s="7" t="s">
        <v>8</v>
      </c>
      <c r="J16" s="7" t="s">
        <v>12</v>
      </c>
      <c r="K16" s="53" t="s">
        <v>20</v>
      </c>
      <c r="L16" s="40"/>
      <c r="M16" s="40"/>
      <c r="N16" s="44"/>
      <c r="O16" s="40"/>
      <c r="P16" s="40"/>
      <c r="Q16" s="40"/>
    </row>
    <row r="17" spans="1:17" ht="59.25" customHeight="1">
      <c r="A17" s="47"/>
      <c r="B17" s="47"/>
      <c r="C17" s="41"/>
      <c r="D17" s="41"/>
      <c r="E17" s="47"/>
      <c r="F17" s="6" t="s">
        <v>11</v>
      </c>
      <c r="G17" s="5" t="s">
        <v>10</v>
      </c>
      <c r="H17" s="41"/>
      <c r="I17" s="6" t="s">
        <v>11</v>
      </c>
      <c r="J17" s="5" t="s">
        <v>10</v>
      </c>
      <c r="K17" s="41"/>
      <c r="L17" s="41"/>
      <c r="M17" s="41"/>
      <c r="N17" s="45"/>
      <c r="O17" s="41"/>
      <c r="P17" s="41"/>
      <c r="Q17" s="41"/>
    </row>
    <row r="18" spans="1:17" s="25" customFormat="1" ht="12">
      <c r="A18" s="23">
        <v>1</v>
      </c>
      <c r="B18" s="23">
        <v>2</v>
      </c>
      <c r="C18" s="23">
        <v>3</v>
      </c>
      <c r="D18" s="23">
        <v>4</v>
      </c>
      <c r="E18" s="24">
        <v>5</v>
      </c>
      <c r="F18" s="1">
        <v>6</v>
      </c>
      <c r="G18" s="1">
        <v>7</v>
      </c>
      <c r="H18" s="1">
        <v>8</v>
      </c>
      <c r="I18" s="24">
        <v>9</v>
      </c>
      <c r="J18" s="24">
        <v>10</v>
      </c>
      <c r="K18" s="24">
        <v>11</v>
      </c>
      <c r="L18" s="23">
        <v>12</v>
      </c>
      <c r="M18" s="23">
        <v>13</v>
      </c>
      <c r="N18" s="1">
        <v>14</v>
      </c>
      <c r="O18" s="23">
        <v>15</v>
      </c>
      <c r="P18" s="24">
        <v>16</v>
      </c>
      <c r="Q18" s="24">
        <v>17</v>
      </c>
    </row>
    <row r="19" spans="1:22" ht="132">
      <c r="A19" s="28">
        <v>1</v>
      </c>
      <c r="B19" s="28" t="s">
        <v>24</v>
      </c>
      <c r="C19" s="28" t="s">
        <v>25</v>
      </c>
      <c r="D19" s="28" t="s">
        <v>26</v>
      </c>
      <c r="E19" s="28">
        <v>2.7</v>
      </c>
      <c r="F19" s="28" t="s">
        <v>27</v>
      </c>
      <c r="G19" s="28" t="s">
        <v>28</v>
      </c>
      <c r="H19" s="28">
        <v>10555.5</v>
      </c>
      <c r="I19" s="28" t="s">
        <v>29</v>
      </c>
      <c r="J19" s="28" t="s">
        <v>30</v>
      </c>
      <c r="K19" s="28">
        <v>36764.82</v>
      </c>
      <c r="L19" s="28">
        <f>6194.37+6196.53</f>
        <v>12390.9</v>
      </c>
      <c r="M19" s="30" t="s">
        <v>31</v>
      </c>
      <c r="N19" s="28" t="s">
        <v>32</v>
      </c>
      <c r="O19" s="28">
        <f>66767.14+16539.37+11771.36</f>
        <v>95077.87</v>
      </c>
      <c r="P19" s="28" t="s">
        <v>67</v>
      </c>
      <c r="Q19" s="28">
        <f>(66767.14+16539.37+11771.36)*1</f>
        <v>95077.87</v>
      </c>
      <c r="R19" s="29"/>
      <c r="S19" s="29"/>
      <c r="T19" s="29"/>
      <c r="U19" s="29"/>
      <c r="V19" s="29"/>
    </row>
    <row r="20" spans="1:22" s="26" customFormat="1" ht="132.75" customHeight="1">
      <c r="A20" s="28">
        <v>2</v>
      </c>
      <c r="B20" s="28" t="s">
        <v>33</v>
      </c>
      <c r="C20" s="28" t="s">
        <v>34</v>
      </c>
      <c r="D20" s="28" t="s">
        <v>26</v>
      </c>
      <c r="E20" s="28">
        <v>1.8</v>
      </c>
      <c r="F20" s="28" t="s">
        <v>35</v>
      </c>
      <c r="G20" s="28" t="s">
        <v>36</v>
      </c>
      <c r="H20" s="28">
        <v>227.85</v>
      </c>
      <c r="I20" s="28" t="s">
        <v>37</v>
      </c>
      <c r="J20" s="28" t="s">
        <v>38</v>
      </c>
      <c r="K20" s="28">
        <v>529.08</v>
      </c>
      <c r="L20" s="28">
        <f>5657.2+4765.64</f>
        <v>10422.84</v>
      </c>
      <c r="M20" s="30" t="s">
        <v>31</v>
      </c>
      <c r="N20" s="28" t="s">
        <v>39</v>
      </c>
      <c r="O20" s="28">
        <f>32228.95+13912.41+9901.7</f>
        <v>56043.06</v>
      </c>
      <c r="P20" s="28" t="s">
        <v>64</v>
      </c>
      <c r="Q20" s="28">
        <f>(32228.95+13912.41+9901.7)*1</f>
        <v>56043.06</v>
      </c>
      <c r="R20" s="29"/>
      <c r="S20" s="29"/>
      <c r="T20" s="29"/>
      <c r="U20" s="29"/>
      <c r="V20" s="29"/>
    </row>
    <row r="21" spans="1:22" ht="60">
      <c r="A21" s="28">
        <v>3</v>
      </c>
      <c r="B21" s="28" t="s">
        <v>40</v>
      </c>
      <c r="C21" s="28" t="s">
        <v>41</v>
      </c>
      <c r="D21" s="28" t="s">
        <v>42</v>
      </c>
      <c r="E21" s="28">
        <v>261</v>
      </c>
      <c r="F21" s="28">
        <v>119</v>
      </c>
      <c r="G21" s="28"/>
      <c r="H21" s="28">
        <v>119</v>
      </c>
      <c r="I21" s="28">
        <v>164239.47</v>
      </c>
      <c r="J21" s="28"/>
      <c r="K21" s="28">
        <v>164239.47</v>
      </c>
      <c r="L21" s="28">
        <f>0+0</f>
        <v>0</v>
      </c>
      <c r="M21" s="30"/>
      <c r="N21" s="28"/>
      <c r="O21" s="28">
        <f>164239.47</f>
        <v>164239.47</v>
      </c>
      <c r="P21" s="28" t="s">
        <v>43</v>
      </c>
      <c r="Q21" s="28">
        <f>(164239.47)*1</f>
        <v>164239.47</v>
      </c>
      <c r="R21" s="29"/>
      <c r="S21" s="29"/>
      <c r="T21" s="29"/>
      <c r="U21" s="29"/>
      <c r="V21" s="29"/>
    </row>
    <row r="22" spans="1:22" ht="84">
      <c r="A22" s="28">
        <v>4</v>
      </c>
      <c r="B22" s="28" t="s">
        <v>44</v>
      </c>
      <c r="C22" s="28" t="s">
        <v>45</v>
      </c>
      <c r="D22" s="28" t="s">
        <v>46</v>
      </c>
      <c r="E22" s="28">
        <v>0.012</v>
      </c>
      <c r="F22" s="28" t="s">
        <v>47</v>
      </c>
      <c r="G22" s="28" t="s">
        <v>48</v>
      </c>
      <c r="H22" s="28">
        <v>1954975.43</v>
      </c>
      <c r="I22" s="28" t="s">
        <v>49</v>
      </c>
      <c r="J22" s="28" t="s">
        <v>50</v>
      </c>
      <c r="K22" s="28">
        <v>60995.24</v>
      </c>
      <c r="L22" s="28">
        <f>1329+523.83</f>
        <v>1852.83</v>
      </c>
      <c r="M22" s="30" t="s">
        <v>51</v>
      </c>
      <c r="N22" s="28" t="s">
        <v>52</v>
      </c>
      <c r="O22" s="28">
        <f>65007.47+2264.16+1649.02</f>
        <v>68920.65000000001</v>
      </c>
      <c r="P22" s="28" t="s">
        <v>65</v>
      </c>
      <c r="Q22" s="28">
        <f>(65007.47+2264.16+1649.02)*1</f>
        <v>68920.65000000001</v>
      </c>
      <c r="R22" s="29"/>
      <c r="S22" s="29"/>
      <c r="T22" s="29"/>
      <c r="U22" s="29"/>
      <c r="V22" s="29"/>
    </row>
    <row r="23" spans="1:22" ht="12">
      <c r="A23" s="37" t="s">
        <v>53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8">
        <v>328243.03</v>
      </c>
      <c r="R23" s="29"/>
      <c r="S23" s="29"/>
      <c r="T23" s="29"/>
      <c r="U23" s="29"/>
      <c r="V23" s="29"/>
    </row>
    <row r="24" spans="1:22" ht="12">
      <c r="A24" s="37" t="s">
        <v>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8">
        <v>32715.94</v>
      </c>
      <c r="R24" s="29"/>
      <c r="S24" s="29"/>
      <c r="T24" s="29"/>
      <c r="U24" s="29"/>
      <c r="V24" s="29"/>
    </row>
    <row r="25" spans="1:22" ht="12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8">
        <v>23322.07</v>
      </c>
      <c r="R25" s="29"/>
      <c r="S25" s="29"/>
      <c r="T25" s="29"/>
      <c r="U25" s="29"/>
      <c r="V25" s="29"/>
    </row>
    <row r="26" spans="1:22" ht="12">
      <c r="A26" s="35" t="s">
        <v>66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2">
        <v>384281.04</v>
      </c>
      <c r="R26" s="29"/>
      <c r="S26" s="29"/>
      <c r="T26" s="29"/>
      <c r="U26" s="29"/>
      <c r="V26" s="29"/>
    </row>
    <row r="27" spans="1:22" ht="12">
      <c r="A27" s="33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2"/>
      <c r="R27" s="29"/>
      <c r="S27" s="29"/>
      <c r="T27" s="29"/>
      <c r="U27" s="29"/>
      <c r="V27" s="29"/>
    </row>
    <row r="28" spans="1:22" ht="12">
      <c r="A28" s="33" t="s">
        <v>57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2">
        <v>262528.61</v>
      </c>
      <c r="R28" s="29"/>
      <c r="S28" s="29"/>
      <c r="T28" s="29"/>
      <c r="U28" s="29"/>
      <c r="V28" s="29"/>
    </row>
    <row r="29" spans="1:22" ht="12">
      <c r="A29" s="33" t="s">
        <v>58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2">
        <v>52533.85</v>
      </c>
      <c r="R29" s="29"/>
      <c r="S29" s="29"/>
      <c r="T29" s="29"/>
      <c r="U29" s="29"/>
      <c r="V29" s="29"/>
    </row>
    <row r="30" spans="1:22" ht="12">
      <c r="A30" s="33" t="s">
        <v>59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2">
        <v>24666.57</v>
      </c>
      <c r="R30" s="29"/>
      <c r="S30" s="29"/>
      <c r="T30" s="29"/>
      <c r="U30" s="29"/>
      <c r="V30" s="29"/>
    </row>
    <row r="31" spans="1:22" ht="12">
      <c r="A31" s="33" t="s">
        <v>60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2">
        <v>32715.94</v>
      </c>
      <c r="R31" s="29"/>
      <c r="S31" s="29"/>
      <c r="T31" s="29"/>
      <c r="U31" s="29"/>
      <c r="V31" s="29"/>
    </row>
    <row r="32" spans="1:22" ht="12">
      <c r="A32" s="33" t="s">
        <v>61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2">
        <v>23322.07</v>
      </c>
      <c r="R32" s="29"/>
      <c r="S32" s="29"/>
      <c r="T32" s="29"/>
      <c r="U32" s="29"/>
      <c r="V32" s="29"/>
    </row>
    <row r="33" spans="1:22" ht="12">
      <c r="A33" s="33" t="s">
        <v>62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2">
        <v>69170.59</v>
      </c>
      <c r="R33" s="29"/>
      <c r="S33" s="29"/>
      <c r="T33" s="29"/>
      <c r="U33" s="29"/>
      <c r="V33" s="29"/>
    </row>
    <row r="34" spans="1:22" ht="12">
      <c r="A34" s="35" t="s">
        <v>63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2">
        <v>453451.63</v>
      </c>
      <c r="R34" s="29"/>
      <c r="S34" s="29"/>
      <c r="T34" s="29"/>
      <c r="U34" s="29"/>
      <c r="V34" s="29"/>
    </row>
    <row r="35" spans="8:17" ht="12"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22" ht="12">
      <c r="A36" s="27" t="s">
        <v>23</v>
      </c>
      <c r="R36" s="26"/>
      <c r="S36" s="26"/>
      <c r="T36" s="26"/>
      <c r="U36" s="26"/>
      <c r="V36" s="26"/>
    </row>
    <row r="37" ht="12"/>
    <row r="38" ht="12">
      <c r="A38" s="27"/>
    </row>
    <row r="51" ht="12"/>
    <row r="52" ht="12"/>
    <row r="53" ht="12"/>
    <row r="54" ht="12"/>
  </sheetData>
  <mergeCells count="34">
    <mergeCell ref="A7:N7"/>
    <mergeCell ref="C13:J13"/>
    <mergeCell ref="M15:M17"/>
    <mergeCell ref="A5:C5"/>
    <mergeCell ref="D5:K5"/>
    <mergeCell ref="D8:K8"/>
    <mergeCell ref="A15:A17"/>
    <mergeCell ref="B15:B17"/>
    <mergeCell ref="C15:C17"/>
    <mergeCell ref="D15:D17"/>
    <mergeCell ref="D6:K6"/>
    <mergeCell ref="D9:K9"/>
    <mergeCell ref="Q15:Q17"/>
    <mergeCell ref="N15:N17"/>
    <mergeCell ref="L15:L17"/>
    <mergeCell ref="E15:E17"/>
    <mergeCell ref="I15:K15"/>
    <mergeCell ref="F15:H15"/>
    <mergeCell ref="H16:H17"/>
    <mergeCell ref="K16:K17"/>
    <mergeCell ref="A26:P26"/>
    <mergeCell ref="A24:P24"/>
    <mergeCell ref="A25:P25"/>
    <mergeCell ref="P15:P17"/>
    <mergeCell ref="O15:O17"/>
    <mergeCell ref="A23:P23"/>
    <mergeCell ref="A27:P27"/>
    <mergeCell ref="A28:P28"/>
    <mergeCell ref="A29:P29"/>
    <mergeCell ref="A30:P30"/>
    <mergeCell ref="A31:P31"/>
    <mergeCell ref="A32:P32"/>
    <mergeCell ref="A33:P33"/>
    <mergeCell ref="A34:P34"/>
  </mergeCells>
  <printOptions/>
  <pageMargins left="0.2" right="0.2" top="0.37" bottom="0.4" header="0.19" footer="0.19"/>
  <pageSetup horizontalDpi="600" verticalDpi="600" orientation="landscape" paperSize="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главбух</cp:lastModifiedBy>
  <cp:lastPrinted>2007-10-30T07:20:35Z</cp:lastPrinted>
  <dcterms:created xsi:type="dcterms:W3CDTF">2003-01-28T12:33:10Z</dcterms:created>
  <dcterms:modified xsi:type="dcterms:W3CDTF">2007-10-30T07:20:47Z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